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Μπάμπης\Desktop\ΝΟΣΟΚΟΜΕΙΟ 1\ΠΡΟΣΩΡΙΝΟΙ ΠΙΝΑΚΕΣ ΔΙΑΓΩΝΙΣΜΟΥ ΙΔΑΧ\"/>
    </mc:Choice>
  </mc:AlternateContent>
  <xr:revisionPtr revIDLastSave="0" documentId="8_{31BC1401-6A97-4EFF-935C-421ECABE551B}" xr6:coauthVersionLast="38" xr6:coauthVersionMax="38" xr10:uidLastSave="{00000000-0000-0000-0000-000000000000}"/>
  <bookViews>
    <workbookView xWindow="0" yWindow="0" windowWidth="23040" windowHeight="9000" activeTab="1" xr2:uid="{00000000-000D-0000-FFFF-FFFF00000000}"/>
  </bookViews>
  <sheets>
    <sheet name="ΓΕΝΙΚΗ ΚΑΤΑΤΑΞΗ" sheetId="4" r:id="rId1"/>
    <sheet name="ΠΡΟΣΛΗΠΤΕΟΙ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4" i="4" l="1"/>
  <c r="AF4" i="4"/>
  <c r="AD4" i="4"/>
  <c r="AB4" i="4"/>
  <c r="Z4" i="4"/>
  <c r="X4" i="4"/>
  <c r="V4" i="4"/>
  <c r="T4" i="4"/>
  <c r="R4" i="4"/>
  <c r="P4" i="4"/>
  <c r="M4" i="4"/>
  <c r="H4" i="4"/>
  <c r="AI4" i="4" s="1"/>
  <c r="AH4" i="5" l="1"/>
  <c r="AF4" i="5"/>
  <c r="AD4" i="5"/>
  <c r="AB4" i="5"/>
  <c r="Z4" i="5"/>
  <c r="X4" i="5"/>
  <c r="V4" i="5"/>
  <c r="T4" i="5"/>
  <c r="R4" i="5"/>
  <c r="P4" i="5"/>
  <c r="M4" i="5"/>
  <c r="H4" i="5"/>
  <c r="AI4" i="5" l="1"/>
  <c r="AH5" i="4"/>
  <c r="AF5" i="4"/>
  <c r="AD5" i="4"/>
  <c r="AB5" i="4"/>
  <c r="Z5" i="4"/>
  <c r="X5" i="4"/>
  <c r="V5" i="4"/>
  <c r="T5" i="4"/>
  <c r="R5" i="4"/>
  <c r="P5" i="4"/>
  <c r="M5" i="4"/>
  <c r="H5" i="4"/>
  <c r="AI5" i="4" l="1"/>
</calcChain>
</file>

<file path=xl/sharedStrings.xml><?xml version="1.0" encoding="utf-8"?>
<sst xmlns="http://schemas.openxmlformats.org/spreadsheetml/2006/main" count="126" uniqueCount="41">
  <si>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</si>
  <si>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</si>
  <si>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</si>
  <si>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</si>
  <si>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</si>
  <si>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</si>
  <si>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</si>
  <si>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</si>
  <si>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</si>
  <si>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</si>
  <si>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</si>
  <si>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</si>
  <si>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</si>
  <si>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</si>
  <si>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001)</t>
  </si>
  <si>
    <t>ΑΔΕΙΑ ΑΣΚΗΣΗΣ ΙΑΤΡΙΚΟΥ ΕΠΑΓΓΕΛΜΑΤΟΣ (κωδ. 101)</t>
  </si>
  <si>
    <t>ΥΠΗΡΕΣΙΑ ΥΠΑΙΘΡΟΥ (κωδ. 122)</t>
  </si>
  <si>
    <t>ΒΕΒΑΙΩΣΗ ΙΑΤΡΙΚΟΥ ΣΥΛΛΟΓΟΥ (κωδ. 123)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</si>
  <si>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</si>
  <si>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</si>
  <si>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</si>
  <si>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</si>
  <si>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</si>
  <si>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</si>
  <si>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</si>
  <si>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</si>
  <si>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>ΕΜΠΕΙΡΙΑ ΣΕ Β/ΘΜΙΟ Ή Γ/ΘΜΙΟ ΝΟΣΗΛΕΥΤΙΚΟ ΙΔΡΥΜΑ (έως και 24 μήνες) (κωδ. 211)</t>
  </si>
  <si>
    <t>ΕΜΠΕΙΡΙΑ ΣΤΟ ΑΝΤΙΚΕΙΜΕΝΟ (έως και 84 μήνες) (κωδ. 212)</t>
  </si>
  <si>
    <t>ΑΔΕΙΑ ΕΙΔΙΚΟΤΗΤΑΣ (κωδ. 108)</t>
  </si>
  <si>
    <t>ΠΡΟΣΘΕΤΑ - ΜΟΡΙΟΔΟΤΟΥΜΕΝΑ ΠΡΟΣΟΝΤΑ</t>
  </si>
  <si>
    <t>ΑΡΙΘΜΟΣ ΠΡΩΤΟΚΟΛΛΟΥ ΑΙΤΗΣΗΣ</t>
  </si>
  <si>
    <t>1525/01-10-2018</t>
  </si>
  <si>
    <t>ΑΡΓΙΤΗΣ</t>
  </si>
  <si>
    <t>ΠΕΤΡΟΣ</t>
  </si>
  <si>
    <t>2097/01-10-2018</t>
  </si>
  <si>
    <t>ΘΕΟΧΑΡΗΣ</t>
  </si>
  <si>
    <t>ΜΕΝΕΛΑΟΣ</t>
  </si>
  <si>
    <t>ΠΑΡΑΤΗΡΗΣΕΙΣ</t>
  </si>
  <si>
    <t>4 ΤΕΛΕΥΤΑΙΑ ΨΗΦΙΑ ΑΔΤ</t>
  </si>
  <si>
    <t xml:space="preserve">ΠΕ8 - ΨΥΧΙΑΤΡΟΙ
ΠΡΟΣΩΡΙΝΟΣ ΠΙΝΑΚΑΣ ΓΕΝΙΚΗΣ ΚΑΤΑΤΑΞΗΣ (ΜΙΑ ΘΕΣΗ ΜΕ ΓΕΝΙΚΗ ΕΜΠΕΙΡΙΑ)
</t>
  </si>
  <si>
    <t xml:space="preserve">ΠΕ8 - ΨΥΧΙΑΤΡΟΙ
ΠΡΟΣΩΡΙΝΟΣ ΠΙΝΑΚΑΣ ΠΡΟΣΛΗΠΤΕΩΝ (ΜΙΑ ΘΕΣΗ ΜΕ ΓΕΝΙΚΗ ΕΜΠΕΙΡΙΑ)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</si>
</sst>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"/>
  <sheetViews>
    <sheetView workbookViewId="0">
      <pane xSplit="5" topLeftCell="F1" activePane="topRight" state="frozen"/>
      <selection pane="topRight" sqref="A1:E1"/>
    </sheetView>
  </sheetViews>
  <sheetFormatPr defaultColWidth="9.109375" defaultRowHeight="14.4" x14ac:dyDescent="0.3"/>
  <cols>
    <col min="1" max="1" width="4.44140625" style="4" customWidth="1"/>
    <col min="2" max="3" width="17.44140625" style="4" customWidth="1"/>
    <col min="4" max="4" width="25.109375" style="4" customWidth="1"/>
    <col min="5" max="5" width="25.33203125" style="4" customWidth="1"/>
    <col min="6" max="7" width="9.6640625" style="4" customWidth="1"/>
    <col min="8" max="8" width="7.33203125" style="4" customWidth="1"/>
    <col min="9" max="9" width="15" style="4" customWidth="1"/>
    <col min="10" max="10" width="12.6640625" style="4" customWidth="1"/>
    <col min="11" max="11" width="9.88671875" style="4" customWidth="1"/>
    <col min="12" max="12" width="10.88671875" style="4" customWidth="1"/>
    <col min="13" max="13" width="15" style="4" customWidth="1"/>
    <col min="14" max="14" width="14" style="4" customWidth="1"/>
    <col min="15" max="15" width="16.33203125" style="4" customWidth="1"/>
    <col min="16" max="16" width="7.33203125" style="4" customWidth="1"/>
    <col min="17" max="17" width="16.109375" style="4" customWidth="1"/>
    <col min="18" max="18" width="7.33203125" style="4" customWidth="1"/>
    <col min="19" max="19" width="13.88671875" style="4" customWidth="1"/>
    <col min="20" max="20" width="7.33203125" style="4" customWidth="1"/>
    <col min="21" max="21" width="15.33203125" style="4" customWidth="1"/>
    <col min="22" max="22" width="7.33203125" style="4" customWidth="1"/>
    <col min="23" max="23" width="11" style="4" customWidth="1"/>
    <col min="24" max="24" width="7.33203125" style="4" customWidth="1"/>
    <col min="25" max="25" width="11.44140625" style="4" customWidth="1"/>
    <col min="26" max="26" width="7.33203125" style="4" customWidth="1"/>
    <col min="27" max="27" width="11.44140625" style="4" customWidth="1"/>
    <col min="28" max="28" width="7.33203125" style="4" customWidth="1"/>
    <col min="29" max="29" width="13.6640625" style="4" customWidth="1"/>
    <col min="30" max="30" width="7.33203125" style="4" customWidth="1"/>
    <col min="31" max="31" width="18.44140625" style="4" customWidth="1"/>
    <col min="32" max="32" width="7.109375" style="4" customWidth="1"/>
    <col min="33" max="33" width="15.88671875" style="4" customWidth="1"/>
    <col min="34" max="34" width="7.88671875" style="4" customWidth="1"/>
    <col min="35" max="35" width="9.5546875" style="4" customWidth="1"/>
    <col min="36" max="36" width="20.6640625" style="4" customWidth="1"/>
    <col min="37" max="44" width="9.109375" style="8"/>
    <col min="45" max="46" width="9.109375" style="8" hidden="1" customWidth="1"/>
    <col min="47" max="57" width="9.109375" style="8"/>
    <col min="58" max="16384" width="9.109375" style="4"/>
  </cols>
  <sheetData>
    <row r="1" spans="1:57" ht="50.4" customHeight="1" x14ac:dyDescent="0.3">
      <c r="A1" s="26" t="s">
        <v>39</v>
      </c>
      <c r="B1" s="27"/>
      <c r="C1" s="27"/>
      <c r="D1" s="27"/>
      <c r="E1" s="27"/>
      <c r="F1" s="3"/>
      <c r="G1" s="3"/>
      <c r="H1" s="3"/>
      <c r="I1" s="3"/>
      <c r="J1" s="3"/>
      <c r="K1" s="1"/>
      <c r="L1" s="1"/>
      <c r="M1" s="6"/>
      <c r="N1" s="6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3"/>
    </row>
    <row r="2" spans="1:57" s="11" customFormat="1" ht="15.6" x14ac:dyDescent="0.3">
      <c r="A2" s="21" t="s">
        <v>7</v>
      </c>
      <c r="B2" s="22"/>
      <c r="C2" s="22"/>
      <c r="D2" s="22"/>
      <c r="E2" s="22"/>
      <c r="F2" s="19" t="s">
        <v>0</v>
      </c>
      <c r="G2" s="19"/>
      <c r="H2" s="19"/>
      <c r="I2" s="19"/>
      <c r="J2" s="19"/>
      <c r="K2" s="20"/>
      <c r="L2" s="20"/>
      <c r="M2" s="10"/>
      <c r="N2" s="10"/>
      <c r="O2" s="22" t="s">
        <v>29</v>
      </c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5"/>
      <c r="AI2" s="23" t="s">
        <v>10</v>
      </c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</row>
    <row r="3" spans="1:57" ht="94.5" customHeight="1" x14ac:dyDescent="0.3">
      <c r="A3" s="1" t="s">
        <v>1</v>
      </c>
      <c r="B3" s="1" t="s">
        <v>30</v>
      </c>
      <c r="C3" s="5" t="s">
        <v>38</v>
      </c>
      <c r="D3" s="5" t="s">
        <v>8</v>
      </c>
      <c r="E3" s="5" t="s">
        <v>9</v>
      </c>
      <c r="F3" s="3" t="s">
        <v>14</v>
      </c>
      <c r="G3" s="3" t="s">
        <v>11</v>
      </c>
      <c r="H3" s="3" t="s">
        <v>4</v>
      </c>
      <c r="I3" s="3" t="s">
        <v>15</v>
      </c>
      <c r="J3" s="3" t="s">
        <v>28</v>
      </c>
      <c r="K3" s="1" t="s">
        <v>16</v>
      </c>
      <c r="L3" s="1" t="s">
        <v>17</v>
      </c>
      <c r="M3" s="6"/>
      <c r="N3" s="7" t="s">
        <v>12</v>
      </c>
      <c r="O3" s="3" t="s">
        <v>18</v>
      </c>
      <c r="P3" s="1" t="s">
        <v>4</v>
      </c>
      <c r="Q3" s="3" t="s">
        <v>19</v>
      </c>
      <c r="R3" s="3" t="s">
        <v>4</v>
      </c>
      <c r="S3" s="1" t="s">
        <v>20</v>
      </c>
      <c r="T3" s="1" t="s">
        <v>4</v>
      </c>
      <c r="U3" s="1" t="s">
        <v>21</v>
      </c>
      <c r="V3" s="1" t="s">
        <v>4</v>
      </c>
      <c r="W3" s="1" t="s">
        <v>22</v>
      </c>
      <c r="X3" s="1" t="s">
        <v>4</v>
      </c>
      <c r="Y3" s="1" t="s">
        <v>23</v>
      </c>
      <c r="Z3" s="1" t="s">
        <v>4</v>
      </c>
      <c r="AA3" s="1" t="s">
        <v>24</v>
      </c>
      <c r="AB3" s="5" t="s">
        <v>4</v>
      </c>
      <c r="AC3" s="1" t="s">
        <v>25</v>
      </c>
      <c r="AD3" s="1" t="s">
        <v>4</v>
      </c>
      <c r="AE3" s="1" t="s">
        <v>26</v>
      </c>
      <c r="AF3" s="1" t="s">
        <v>4</v>
      </c>
      <c r="AG3" s="1" t="s">
        <v>27</v>
      </c>
      <c r="AH3" s="2" t="s">
        <v>4</v>
      </c>
      <c r="AI3" s="24"/>
      <c r="AJ3" s="1" t="s">
        <v>37</v>
      </c>
    </row>
    <row r="4" spans="1:57" s="18" customFormat="1" ht="30" customHeight="1" x14ac:dyDescent="0.3">
      <c r="A4" s="9">
        <v>1</v>
      </c>
      <c r="B4" s="9" t="s">
        <v>34</v>
      </c>
      <c r="C4" s="9">
        <v>2010</v>
      </c>
      <c r="D4" s="9" t="s">
        <v>35</v>
      </c>
      <c r="E4" s="9" t="s">
        <v>36</v>
      </c>
      <c r="F4" s="14" t="s">
        <v>5</v>
      </c>
      <c r="G4" s="14">
        <v>7.88</v>
      </c>
      <c r="H4" s="14">
        <f t="shared" ref="H4" si="0">G4*110</f>
        <v>866.8</v>
      </c>
      <c r="I4" s="14" t="s">
        <v>5</v>
      </c>
      <c r="J4" s="14" t="s">
        <v>5</v>
      </c>
      <c r="K4" s="9" t="s">
        <v>5</v>
      </c>
      <c r="L4" s="9" t="s">
        <v>5</v>
      </c>
      <c r="M4" s="15" t="str">
        <f t="shared" ref="M4" si="1">IF(AND(F4="ΝΑΙ",IF(I4="ΝΑΙ",J4="ΝΑΙ",)*AND(K4="ΝΑΙ",L4="ΝΑΙ")),"ΟΚ","ΑΠΟΡΡΙΠΤΕΤΑΙ")</f>
        <v>ΟΚ</v>
      </c>
      <c r="N4" s="15" t="s">
        <v>13</v>
      </c>
      <c r="O4" s="14" t="s">
        <v>5</v>
      </c>
      <c r="P4" s="9">
        <f t="shared" ref="P4" si="2">IF(O4="ΝΑΙ",120,0)</f>
        <v>120</v>
      </c>
      <c r="Q4" s="14" t="s">
        <v>13</v>
      </c>
      <c r="R4" s="14">
        <f t="shared" ref="R4" si="3">IF(Q4="ΝΑΙ",60,0)</f>
        <v>0</v>
      </c>
      <c r="S4" s="9" t="s">
        <v>13</v>
      </c>
      <c r="T4" s="9">
        <f t="shared" ref="T4" si="4">IF(S4="ΝΑΙ",250,0)</f>
        <v>0</v>
      </c>
      <c r="U4" s="9" t="s">
        <v>13</v>
      </c>
      <c r="V4" s="9">
        <f t="shared" ref="V4" si="5">IF(U4="ΝΑΙ",120,0)</f>
        <v>0</v>
      </c>
      <c r="W4" s="9"/>
      <c r="X4" s="9">
        <f t="shared" ref="X4" si="6">IF(W4="ΑΡΙΣΤΗ",70,IF(W4="ΠΟΛΥ ΚΑΛΗ",50,IF(W4="ΚΑΛΗ",30,)))</f>
        <v>0</v>
      </c>
      <c r="Y4" s="9"/>
      <c r="Z4" s="9">
        <f t="shared" ref="Z4" si="7">IF(Y4="ΑΡΙΣΤΗ",70,IF(Y4="ΠΟΛΥ ΚΑΛΗ",50,IF(Y4="ΚΑΛΗ",30,)))</f>
        <v>0</v>
      </c>
      <c r="AA4" s="9" t="s">
        <v>3</v>
      </c>
      <c r="AB4" s="9">
        <f t="shared" ref="AB4" si="8">IF(AA4="ΑΡΙΣΤΗ",70,IF(AA4="ΠΟΛΥ ΚΑΛΗ",50,IF(AA4="ΚΑΛΗ",30,)))</f>
        <v>30</v>
      </c>
      <c r="AC4" s="9"/>
      <c r="AD4" s="9">
        <f t="shared" ref="AD4" si="9">IF(AC4="ΝΑΙ",150,0)</f>
        <v>0</v>
      </c>
      <c r="AE4" s="9">
        <v>4</v>
      </c>
      <c r="AF4" s="9">
        <f t="shared" ref="AF4" si="10">AE4*17</f>
        <v>68</v>
      </c>
      <c r="AG4" s="9">
        <v>8</v>
      </c>
      <c r="AH4" s="16">
        <f t="shared" ref="AH4" si="11">AG4*7</f>
        <v>56</v>
      </c>
      <c r="AI4" s="17">
        <f t="shared" ref="AI4" si="12">H4+P4+R4+T4+V4+X4+Z4+AB4+AD4+AF4+AH4</f>
        <v>1140.8</v>
      </c>
      <c r="AJ4" s="9"/>
      <c r="AS4" s="18" t="s">
        <v>13</v>
      </c>
      <c r="AT4" s="18" t="s">
        <v>6</v>
      </c>
    </row>
    <row r="5" spans="1:57" x14ac:dyDescent="0.3">
      <c r="A5" s="1">
        <v>2</v>
      </c>
      <c r="B5" s="1" t="s">
        <v>31</v>
      </c>
      <c r="C5" s="1">
        <v>4100</v>
      </c>
      <c r="D5" s="1" t="s">
        <v>32</v>
      </c>
      <c r="E5" s="1" t="s">
        <v>33</v>
      </c>
      <c r="F5" s="3" t="s">
        <v>5</v>
      </c>
      <c r="G5" s="3">
        <v>5</v>
      </c>
      <c r="H5" s="3">
        <f>G5*110</f>
        <v>550</v>
      </c>
      <c r="I5" s="3" t="s">
        <v>5</v>
      </c>
      <c r="J5" s="3" t="s">
        <v>5</v>
      </c>
      <c r="K5" s="1" t="s">
        <v>5</v>
      </c>
      <c r="L5" s="1" t="s">
        <v>5</v>
      </c>
      <c r="M5" s="6" t="str">
        <f>IF(AND(F5="ΝΑΙ",IF(I5="ΝΑΙ",J5="ΝΑΙ",)*AND(K5="ΝΑΙ",L5="ΝΑΙ")),"ΟΚ","ΑΠΟΡΡΙΠΤΕΤΑΙ")</f>
        <v>ΟΚ</v>
      </c>
      <c r="N5" s="6" t="s">
        <v>13</v>
      </c>
      <c r="O5" s="3" t="s">
        <v>13</v>
      </c>
      <c r="P5" s="1">
        <f>IF(O5="ΝΑΙ",120,0)</f>
        <v>0</v>
      </c>
      <c r="Q5" s="3" t="s">
        <v>13</v>
      </c>
      <c r="R5" s="3">
        <f>IF(Q5="ΝΑΙ",60,0)</f>
        <v>0</v>
      </c>
      <c r="S5" s="1" t="s">
        <v>13</v>
      </c>
      <c r="T5" s="1">
        <f>IF(S5="ΝΑΙ",250,0)</f>
        <v>0</v>
      </c>
      <c r="U5" s="1" t="s">
        <v>13</v>
      </c>
      <c r="V5" s="1">
        <f>IF(U5="ΝΑΙ",120,0)</f>
        <v>0</v>
      </c>
      <c r="W5" s="1" t="s">
        <v>2</v>
      </c>
      <c r="X5" s="1">
        <f>IF(W5="ΑΡΙΣΤΗ",70,IF(W5="ΠΟΛΥ ΚΑΛΗ",50,IF(W5="ΚΑΛΗ",30,)))</f>
        <v>70</v>
      </c>
      <c r="Y5" s="1" t="s">
        <v>6</v>
      </c>
      <c r="Z5" s="1">
        <f>IF(Y5="ΑΡΙΣΤΗ",70,IF(Y5="ΠΟΛΥ ΚΑΛΗ",50,IF(Y5="ΚΑΛΗ",30,)))</f>
        <v>50</v>
      </c>
      <c r="AA5" s="1"/>
      <c r="AB5" s="1">
        <f>IF(AA5="ΑΡΙΣΤΗ",70,IF(AA5="ΠΟΛΥ ΚΑΛΗ",50,IF(AA5="ΚΑΛΗ",30,)))</f>
        <v>0</v>
      </c>
      <c r="AC5" s="1"/>
      <c r="AD5" s="1">
        <f>IF(AC5="ΝΑΙ",150,0)</f>
        <v>0</v>
      </c>
      <c r="AE5" s="1">
        <v>24</v>
      </c>
      <c r="AF5" s="1">
        <f>AE5*17</f>
        <v>408</v>
      </c>
      <c r="AG5" s="1">
        <v>4</v>
      </c>
      <c r="AH5" s="2">
        <f>AG5*7</f>
        <v>28</v>
      </c>
      <c r="AI5" s="13">
        <f>H5+P5+R5+T5+V5+X5+Z5+AB5+AD5+AF5+AH5</f>
        <v>1106</v>
      </c>
      <c r="AJ5" s="1"/>
      <c r="AS5" s="8" t="s">
        <v>5</v>
      </c>
      <c r="AT5" s="8" t="s">
        <v>2</v>
      </c>
    </row>
  </sheetData>
  <mergeCells count="5">
    <mergeCell ref="F2:L2"/>
    <mergeCell ref="A2:E2"/>
    <mergeCell ref="AI2:AI3"/>
    <mergeCell ref="O2:AH2"/>
    <mergeCell ref="A1:E1"/>
  </mergeCells>
  <dataValidations count="5">
    <dataValidation type="whole" allowBlank="1" showInputMessage="1" showErrorMessage="1" errorTitle="ΠΡΟΣΟΧΗ!" error="ΑΠΟ 1 ΕΩΣ 24 ΜΗΝΕΣ" sqref="AE4:AE5" xr:uid="{00000000-0002-0000-0000-000000000000}">
      <formula1>1</formula1>
      <formula2>24</formula2>
    </dataValidation>
    <dataValidation type="whole" allowBlank="1" showInputMessage="1" showErrorMessage="1" errorTitle="ΠΡΟΣΟΧΗ!" error="ΑΠΟ 1 ΕΩΣ 84 ΜΗΝΕΣ" sqref="AG4:AG5" xr:uid="{00000000-0002-0000-0000-000003000000}">
      <formula1>1</formula1>
      <formula2>84</formula2>
    </dataValidation>
    <dataValidation type="decimal" allowBlank="1" showInputMessage="1" showErrorMessage="1" sqref="G4:G5" xr:uid="{00000000-0002-0000-0000-000004000000}">
      <formula1>5</formula1>
      <formula2>10</formula2>
    </dataValidation>
    <dataValidation type="list" allowBlank="1" showInputMessage="1" showErrorMessage="1" sqref="S4:S5 AC4:AC5 I4:L5 N4:O5 F4:F5 U4:U5 Q4:Q5" xr:uid="{00000000-0002-0000-0000-000002000000}">
      <formula1>$AS$5:$AS$5</formula1>
    </dataValidation>
    <dataValidation type="list" allowBlank="1" showInputMessage="1" showErrorMessage="1" sqref="Y4:Y5 AA4:AA5 W4:W5" xr:uid="{00000000-0002-0000-0000-000001000000}">
      <formula1>$AT$5:$AT$5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CC4F8-B724-43AF-A08F-A28178D579E6}">
  <dimension ref="A1:BD4"/>
  <sheetViews>
    <sheetView tabSelected="1" workbookViewId="0">
      <selection activeCell="E7" sqref="E7"/>
    </sheetView>
  </sheetViews>
  <sheetFormatPr defaultColWidth="9.109375" defaultRowHeight="14.4" x14ac:dyDescent="0.3"/>
  <cols>
    <col min="1" max="1" width="4.44140625" style="4" customWidth="1"/>
    <col min="2" max="3" width="17.44140625" style="4" customWidth="1"/>
    <col min="4" max="4" width="25.109375" style="4" customWidth="1"/>
    <col min="5" max="5" width="25.33203125" style="4" customWidth="1"/>
    <col min="6" max="7" width="9.6640625" style="4" customWidth="1"/>
    <col min="8" max="8" width="7.33203125" style="4" customWidth="1"/>
    <col min="9" max="9" width="15" style="4" customWidth="1"/>
    <col min="10" max="10" width="12.6640625" style="4" customWidth="1"/>
    <col min="11" max="11" width="9.88671875" style="4" customWidth="1"/>
    <col min="12" max="12" width="10.88671875" style="4" customWidth="1"/>
    <col min="13" max="13" width="15" style="4" customWidth="1"/>
    <col min="14" max="14" width="14" style="4" customWidth="1"/>
    <col min="15" max="15" width="16.33203125" style="4" customWidth="1"/>
    <col min="16" max="16" width="7.33203125" style="4" customWidth="1"/>
    <col min="17" max="17" width="16.109375" style="4" customWidth="1"/>
    <col min="18" max="18" width="7.33203125" style="4" customWidth="1"/>
    <col min="19" max="19" width="13.88671875" style="4" customWidth="1"/>
    <col min="20" max="20" width="7.33203125" style="4" customWidth="1"/>
    <col min="21" max="21" width="15.33203125" style="4" customWidth="1"/>
    <col min="22" max="22" width="7.33203125" style="4" customWidth="1"/>
    <col min="23" max="23" width="11" style="4" customWidth="1"/>
    <col min="24" max="24" width="7.33203125" style="4" customWidth="1"/>
    <col min="25" max="25" width="11.44140625" style="4" customWidth="1"/>
    <col min="26" max="26" width="7.33203125" style="4" customWidth="1"/>
    <col min="27" max="27" width="11.44140625" style="4" customWidth="1"/>
    <col min="28" max="28" width="7.33203125" style="4" customWidth="1"/>
    <col min="29" max="29" width="13.6640625" style="4" customWidth="1"/>
    <col min="30" max="30" width="7.33203125" style="4" customWidth="1"/>
    <col min="31" max="31" width="18.44140625" style="4" customWidth="1"/>
    <col min="32" max="32" width="7.109375" style="4" customWidth="1"/>
    <col min="33" max="33" width="15.88671875" style="4" customWidth="1"/>
    <col min="34" max="34" width="7.88671875" style="4" customWidth="1"/>
    <col min="35" max="35" width="9.5546875" style="4" customWidth="1"/>
    <col min="36" max="43" width="9.109375" style="8"/>
    <col min="44" max="45" width="9.109375" style="8" hidden="1" customWidth="1"/>
    <col min="46" max="56" width="9.109375" style="8"/>
    <col min="57" max="16384" width="9.109375" style="4"/>
  </cols>
  <sheetData>
    <row r="1" spans="1:56" ht="50.4" customHeight="1" x14ac:dyDescent="0.3">
      <c r="A1" s="26" t="s">
        <v>40</v>
      </c>
      <c r="B1" s="27"/>
      <c r="C1" s="27"/>
      <c r="D1" s="27"/>
      <c r="E1" s="27"/>
      <c r="F1" s="3"/>
      <c r="G1" s="3"/>
      <c r="H1" s="3"/>
      <c r="I1" s="3"/>
      <c r="J1" s="3"/>
      <c r="K1" s="1"/>
      <c r="L1" s="1"/>
      <c r="M1" s="6"/>
      <c r="N1" s="6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3"/>
    </row>
    <row r="2" spans="1:56" s="11" customFormat="1" ht="15.6" x14ac:dyDescent="0.3">
      <c r="A2" s="21" t="s">
        <v>7</v>
      </c>
      <c r="B2" s="22"/>
      <c r="C2" s="22"/>
      <c r="D2" s="22"/>
      <c r="E2" s="22"/>
      <c r="F2" s="19" t="s">
        <v>0</v>
      </c>
      <c r="G2" s="19"/>
      <c r="H2" s="19"/>
      <c r="I2" s="19"/>
      <c r="J2" s="19"/>
      <c r="K2" s="20"/>
      <c r="L2" s="20"/>
      <c r="M2" s="10"/>
      <c r="N2" s="10"/>
      <c r="O2" s="22" t="s">
        <v>29</v>
      </c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5"/>
      <c r="AI2" s="23" t="s">
        <v>10</v>
      </c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</row>
    <row r="3" spans="1:56" ht="94.5" customHeight="1" x14ac:dyDescent="0.3">
      <c r="A3" s="1" t="s">
        <v>1</v>
      </c>
      <c r="B3" s="1" t="s">
        <v>30</v>
      </c>
      <c r="C3" s="5" t="s">
        <v>38</v>
      </c>
      <c r="D3" s="5" t="s">
        <v>8</v>
      </c>
      <c r="E3" s="5" t="s">
        <v>9</v>
      </c>
      <c r="F3" s="3" t="s">
        <v>14</v>
      </c>
      <c r="G3" s="3" t="s">
        <v>11</v>
      </c>
      <c r="H3" s="3" t="s">
        <v>4</v>
      </c>
      <c r="I3" s="3" t="s">
        <v>15</v>
      </c>
      <c r="J3" s="3" t="s">
        <v>28</v>
      </c>
      <c r="K3" s="1" t="s">
        <v>16</v>
      </c>
      <c r="L3" s="1" t="s">
        <v>17</v>
      </c>
      <c r="M3" s="6"/>
      <c r="N3" s="7" t="s">
        <v>12</v>
      </c>
      <c r="O3" s="3" t="s">
        <v>18</v>
      </c>
      <c r="P3" s="1" t="s">
        <v>4</v>
      </c>
      <c r="Q3" s="3" t="s">
        <v>19</v>
      </c>
      <c r="R3" s="3" t="s">
        <v>4</v>
      </c>
      <c r="S3" s="1" t="s">
        <v>20</v>
      </c>
      <c r="T3" s="1" t="s">
        <v>4</v>
      </c>
      <c r="U3" s="1" t="s">
        <v>21</v>
      </c>
      <c r="V3" s="1" t="s">
        <v>4</v>
      </c>
      <c r="W3" s="1" t="s">
        <v>22</v>
      </c>
      <c r="X3" s="1" t="s">
        <v>4</v>
      </c>
      <c r="Y3" s="1" t="s">
        <v>23</v>
      </c>
      <c r="Z3" s="1" t="s">
        <v>4</v>
      </c>
      <c r="AA3" s="1" t="s">
        <v>24</v>
      </c>
      <c r="AB3" s="5" t="s">
        <v>4</v>
      </c>
      <c r="AC3" s="1" t="s">
        <v>25</v>
      </c>
      <c r="AD3" s="1" t="s">
        <v>4</v>
      </c>
      <c r="AE3" s="1" t="s">
        <v>26</v>
      </c>
      <c r="AF3" s="1" t="s">
        <v>4</v>
      </c>
      <c r="AG3" s="1" t="s">
        <v>27</v>
      </c>
      <c r="AH3" s="2" t="s">
        <v>4</v>
      </c>
      <c r="AI3" s="24"/>
    </row>
    <row r="4" spans="1:56" s="18" customFormat="1" ht="30" customHeight="1" x14ac:dyDescent="0.3">
      <c r="A4" s="9">
        <v>1</v>
      </c>
      <c r="B4" s="9" t="s">
        <v>34</v>
      </c>
      <c r="C4" s="9">
        <v>2010</v>
      </c>
      <c r="D4" s="9" t="s">
        <v>35</v>
      </c>
      <c r="E4" s="9" t="s">
        <v>36</v>
      </c>
      <c r="F4" s="14" t="s">
        <v>5</v>
      </c>
      <c r="G4" s="14">
        <v>7.88</v>
      </c>
      <c r="H4" s="14">
        <f t="shared" ref="H4" si="0">G4*110</f>
        <v>866.8</v>
      </c>
      <c r="I4" s="14" t="s">
        <v>5</v>
      </c>
      <c r="J4" s="14" t="s">
        <v>5</v>
      </c>
      <c r="K4" s="9" t="s">
        <v>5</v>
      </c>
      <c r="L4" s="9" t="s">
        <v>5</v>
      </c>
      <c r="M4" s="15" t="str">
        <f t="shared" ref="M4" si="1">IF(AND(F4="ΝΑΙ",IF(I4="ΝΑΙ",J4="ΝΑΙ",)*AND(K4="ΝΑΙ",L4="ΝΑΙ")),"ΟΚ","ΑΠΟΡΡΙΠΤΕΤΑΙ")</f>
        <v>ΟΚ</v>
      </c>
      <c r="N4" s="15" t="s">
        <v>13</v>
      </c>
      <c r="O4" s="14" t="s">
        <v>5</v>
      </c>
      <c r="P4" s="9">
        <f t="shared" ref="P4" si="2">IF(O4="ΝΑΙ",120,0)</f>
        <v>120</v>
      </c>
      <c r="Q4" s="14" t="s">
        <v>13</v>
      </c>
      <c r="R4" s="14">
        <f t="shared" ref="R4" si="3">IF(Q4="ΝΑΙ",60,0)</f>
        <v>0</v>
      </c>
      <c r="S4" s="9" t="s">
        <v>13</v>
      </c>
      <c r="T4" s="9">
        <f t="shared" ref="T4" si="4">IF(S4="ΝΑΙ",250,0)</f>
        <v>0</v>
      </c>
      <c r="U4" s="9" t="s">
        <v>13</v>
      </c>
      <c r="V4" s="9">
        <f t="shared" ref="V4" si="5">IF(U4="ΝΑΙ",120,0)</f>
        <v>0</v>
      </c>
      <c r="W4" s="9"/>
      <c r="X4" s="9">
        <f t="shared" ref="X4" si="6">IF(W4="ΑΡΙΣΤΗ",70,IF(W4="ΠΟΛΥ ΚΑΛΗ",50,IF(W4="ΚΑΛΗ",30,)))</f>
        <v>0</v>
      </c>
      <c r="Y4" s="9"/>
      <c r="Z4" s="9">
        <f t="shared" ref="Z4" si="7">IF(Y4="ΑΡΙΣΤΗ",70,IF(Y4="ΠΟΛΥ ΚΑΛΗ",50,IF(Y4="ΚΑΛΗ",30,)))</f>
        <v>0</v>
      </c>
      <c r="AA4" s="9" t="s">
        <v>3</v>
      </c>
      <c r="AB4" s="9">
        <f t="shared" ref="AB4" si="8">IF(AA4="ΑΡΙΣΤΗ",70,IF(AA4="ΠΟΛΥ ΚΑΛΗ",50,IF(AA4="ΚΑΛΗ",30,)))</f>
        <v>30</v>
      </c>
      <c r="AC4" s="9"/>
      <c r="AD4" s="9">
        <f t="shared" ref="AD4" si="9">IF(AC4="ΝΑΙ",150,0)</f>
        <v>0</v>
      </c>
      <c r="AE4" s="9">
        <v>4</v>
      </c>
      <c r="AF4" s="9">
        <f t="shared" ref="AF4" si="10">AE4*17</f>
        <v>68</v>
      </c>
      <c r="AG4" s="9">
        <v>8</v>
      </c>
      <c r="AH4" s="16">
        <f t="shared" ref="AH4" si="11">AG4*7</f>
        <v>56</v>
      </c>
      <c r="AI4" s="17">
        <f t="shared" ref="AI4" si="12">H4+P4+R4+T4+V4+X4+Z4+AB4+AD4+AF4+AH4</f>
        <v>1140.8</v>
      </c>
      <c r="AR4" s="18" t="s">
        <v>13</v>
      </c>
      <c r="AS4" s="18" t="s">
        <v>6</v>
      </c>
    </row>
  </sheetData>
  <mergeCells count="5">
    <mergeCell ref="A1:E1"/>
    <mergeCell ref="A2:E2"/>
    <mergeCell ref="F2:L2"/>
    <mergeCell ref="O2:AH2"/>
    <mergeCell ref="AI2:AI3"/>
  </mergeCells>
  <dataValidations count="5">
    <dataValidation type="list" allowBlank="1" showInputMessage="1" showErrorMessage="1" sqref="Y4 AA4 W4" xr:uid="{36B3A29D-DBD4-4C28-8F59-2655A37DD77F}">
      <formula1>$AS$4:$AS$4</formula1>
    </dataValidation>
    <dataValidation type="decimal" allowBlank="1" showInputMessage="1" showErrorMessage="1" sqref="G4" xr:uid="{134104FD-5B76-43F2-A68C-5EFD0863BC04}">
      <formula1>5</formula1>
      <formula2>10</formula2>
    </dataValidation>
    <dataValidation type="whole" allowBlank="1" showInputMessage="1" showErrorMessage="1" errorTitle="ΠΡΟΣΟΧΗ!" error="ΑΠΟ 1 ΕΩΣ 84 ΜΗΝΕΣ" sqref="AG4" xr:uid="{E46449E5-5C31-4C06-AD21-B9BAEC129374}">
      <formula1>1</formula1>
      <formula2>84</formula2>
    </dataValidation>
    <dataValidation type="list" allowBlank="1" showInputMessage="1" showErrorMessage="1" sqref="S4 AC4 I4:L4 N4:O4 F4 U4 Q4" xr:uid="{0681F831-AC97-40C6-8EA9-D1A28F938ACE}">
      <formula1>$AR$4:$AR$4</formula1>
    </dataValidation>
    <dataValidation type="whole" allowBlank="1" showInputMessage="1" showErrorMessage="1" errorTitle="ΠΡΟΣΟΧΗ!" error="ΑΠΟ 1 ΕΩΣ 24 ΜΗΝΕΣ" sqref="AE4" xr:uid="{03A390D3-15C7-4C93-BA1C-CE73EC6D7DFB}">
      <formula1>1</formula1>
      <formula2>24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ΓΕΝΙΚΗ ΚΑΤΑΤΑΞΗ</vt:lpstr>
      <vt:lpstr>ΠΡΟΣΛΗΠΤΕΟΙ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Μπάμπης</dc:creator>
  <cp:lastModifiedBy>Μπάμπης</cp:lastModifiedBy>
  <cp:lastPrinted>2018-07-11T08:00:05Z</cp:lastPrinted>
  <dcterms:created xsi:type="dcterms:W3CDTF">2017-10-23T05:29:48Z</dcterms:created>
  <dcterms:modified xsi:type="dcterms:W3CDTF">2018-11-27T15:57:56Z</dcterms:modified>
</cp:coreProperties>
</file>